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epa\Desktop\"/>
    </mc:Choice>
  </mc:AlternateContent>
  <xr:revisionPtr revIDLastSave="0" documentId="13_ncr:1_{BC2ACA1E-D922-45C4-84FC-9257953C419E}" xr6:coauthVersionLast="47" xr6:coauthVersionMax="47" xr10:uidLastSave="{00000000-0000-0000-0000-000000000000}"/>
  <bookViews>
    <workbookView xWindow="-120" yWindow="-120" windowWidth="38640" windowHeight="15840" tabRatio="500" activeTab="1" xr2:uid="{00000000-000D-0000-FFFF-FFFF00000000}"/>
  </bookViews>
  <sheets>
    <sheet name="Kalkulačka" sheetId="1" r:id="rId1"/>
    <sheet name="Návod" sheetId="2" r:id="rId2"/>
  </sheets>
  <calcPr calcId="191029" iterateDelta="1E-4"/>
  <extLs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0" i="1" l="1"/>
  <c r="B43" i="1" s="1"/>
  <c r="B38" i="1"/>
  <c r="B37" i="1"/>
  <c r="C30" i="1"/>
  <c r="B30" i="1"/>
  <c r="D30" i="1" s="1"/>
  <c r="E30" i="1" s="1"/>
  <c r="B29" i="1"/>
  <c r="B28" i="1"/>
  <c r="B27" i="1"/>
  <c r="B26" i="1"/>
  <c r="B21" i="1"/>
  <c r="B10" i="1"/>
  <c r="C28" i="1" s="1"/>
  <c r="D28" i="1" l="1"/>
  <c r="E28" i="1" s="1"/>
  <c r="B39" i="1"/>
  <c r="B41" i="1" s="1"/>
  <c r="B42" i="1" s="1"/>
  <c r="C27" i="1"/>
  <c r="D27" i="1" s="1"/>
  <c r="E27" i="1" s="1"/>
  <c r="C29" i="1"/>
  <c r="D29" i="1" s="1"/>
  <c r="E29" i="1" s="1"/>
  <c r="C26" i="1"/>
  <c r="D26" i="1" s="1"/>
  <c r="D31" i="1" l="1"/>
  <c r="E26" i="1"/>
  <c r="E31" i="1" s="1"/>
</calcChain>
</file>

<file path=xl/sharedStrings.xml><?xml version="1.0" encoding="utf-8"?>
<sst xmlns="http://schemas.openxmlformats.org/spreadsheetml/2006/main" count="179" uniqueCount="162">
  <si>
    <t>TIME VALUE CALCULATOR</t>
  </si>
  <si>
    <t>Zjistěte, kolik skutečně vydělávate na hodinu a kde tratíte hodnotu</t>
  </si>
  <si>
    <t>KROK 1: ZÁKLADNÍ PŘÍJMY</t>
  </si>
  <si>
    <t>Měsíční příjem (hrubý)</t>
  </si>
  <si>
    <t>Kč</t>
  </si>
  <si>
    <t>Celkový měsíční příjem před daněmi</t>
  </si>
  <si>
    <t>Pracovních hodin týdně</t>
  </si>
  <si>
    <t>h</t>
  </si>
  <si>
    <t>Pracovních týdnů ročně</t>
  </si>
  <si>
    <t>týdnů</t>
  </si>
  <si>
    <t>Obvykle 48-50 (odečíst dovolenou)</t>
  </si>
  <si>
    <t>VAŠE PRŮMĚRNÁ HODINOVÁ SAZBA:</t>
  </si>
  <si>
    <t>Kč/h</t>
  </si>
  <si>
    <t>KROK 2: ROZDĚLENÍ ČASU</t>
  </si>
  <si>
    <t>Kolik hodin týdně trávíte na:</t>
  </si>
  <si>
    <t>Strategická práce</t>
  </si>
  <si>
    <t>h/týden</t>
  </si>
  <si>
    <t>Plánování, strategie, high-value činnosti</t>
  </si>
  <si>
    <t>Delegovatelná operativa</t>
  </si>
  <si>
    <t>Emaily, admin, scheduling - můžete delegovat</t>
  </si>
  <si>
    <t>Nedelegovatelná operativa</t>
  </si>
  <si>
    <t>Meetings &amp; komunikace</t>
  </si>
  <si>
    <t>Schůzky, cally, konzultace</t>
  </si>
  <si>
    <t>Prokrastinace/plýtvání</t>
  </si>
  <si>
    <t>Zbytečné aktivity</t>
  </si>
  <si>
    <t>CELKEM:</t>
  </si>
  <si>
    <t>(mělo by = B7)</t>
  </si>
  <si>
    <t>KROK 3: SKUTEČNÁ HODNOTA ČASU</t>
  </si>
  <si>
    <t>KATEGORIE</t>
  </si>
  <si>
    <t>HODIN/TÝDEN</t>
  </si>
  <si>
    <t>HODNOTA/H</t>
  </si>
  <si>
    <t>HODNOTA TÝDNĚ</t>
  </si>
  <si>
    <t>HODNOTA ROČNĚ</t>
  </si>
  <si>
    <t>CELKEM VYTVOŘENÁ HODNOTA:</t>
  </si>
  <si>
    <t>KROK 4: ROI DELEGOVÁNÍ</t>
  </si>
  <si>
    <t>Pokud delegujete veškerou "Delegovatelnou operativu":</t>
  </si>
  <si>
    <t>Delegovatelný čas týdně:</t>
  </si>
  <si>
    <t>hodin</t>
  </si>
  <si>
    <t>Delegovatelný čas měsíčně:</t>
  </si>
  <si>
    <t>Ztracená hodnota měsíčně:</t>
  </si>
  <si>
    <t>Náklady VA měsíčně (odhad):</t>
  </si>
  <si>
    <t>ČISTÁ MĚSÍČNÍ ÚSPORA:</t>
  </si>
  <si>
    <t>ROČNÍ ÚSPORA:</t>
  </si>
  <si>
    <t>ROI:</t>
  </si>
  <si>
    <t>%</t>
  </si>
  <si>
    <t>⚠️ POZOR: Pokud máte více než 15 hodin týdně "Delegovatelné operativy" a ROI je nad 200%, URGENTNĚ byste měli delegovat!</t>
  </si>
  <si>
    <t>💡 Chcete pomoc s delegováním?
Nabízíme ZDARMA 30minutový "Time Value Audit Call"
Email: info@executiveassist.cz | Web: www.executiveassist.cz</t>
  </si>
  <si>
    <t>JAK POUŽÍVAT TIME VALUE CALCULATOR</t>
  </si>
  <si>
    <t>CO TATO KALKULAČKA DĚLÁ:</t>
  </si>
  <si>
    <t>Většina podnikatelů si myslí "vydělávám X Kč měsíčně, takže moje hodina = X/160".</t>
  </si>
  <si>
    <t>Ale to je CHYBA. Ne všechny hodiny mají stejnou hodnotu.</t>
  </si>
  <si>
    <t>Hodina strategické práce vytváří 3× víc hodnoty než hodina rutinní operativy.</t>
  </si>
  <si>
    <t>Hodina prokrastinace vytváří 0 hodnoty.</t>
  </si>
  <si>
    <t>Tato kalkulačka vám ukáže:</t>
  </si>
  <si>
    <t xml:space="preserve">  • Jaká je skutečná hodnota různých typů vaší práce</t>
  </si>
  <si>
    <t xml:space="preserve">  • Kolik ztrácíte dělání low-value úkolů</t>
  </si>
  <si>
    <t xml:space="preserve">  • Jaký ROI byste měli z delegování</t>
  </si>
  <si>
    <t>JAK TO POUŽÍVAT:</t>
  </si>
  <si>
    <t>Vyplňte modré buňky:</t>
  </si>
  <si>
    <t xml:space="preserve">  • Měsíční příjem: Celkový příjem (i variabilní část)</t>
  </si>
  <si>
    <t xml:space="preserve">  • Hodiny týdně: VŠECHNY pracovní hodiny (včetně emailů večer)</t>
  </si>
  <si>
    <t xml:space="preserve">  • Týdny ročně: Obvykle 48-50 (52 týdnů - dovolená)</t>
  </si>
  <si>
    <t>Automaticky se vypočítá "průměrná hodinová sazba".</t>
  </si>
  <si>
    <t>Ale POZOR - to je jen základ. Skutečná hodnota se liší podle typu práce.</t>
  </si>
  <si>
    <t>Kategorizujte své hodiny:</t>
  </si>
  <si>
    <t>STRATEGICKÁ PRÁCE (hodnota 3× průměr):</t>
  </si>
  <si>
    <t xml:space="preserve">  • Plánování, strategie, důležitá rozhodnutí</t>
  </si>
  <si>
    <t xml:space="preserve">  • Vývoj produktů/služeb</t>
  </si>
  <si>
    <t>DELEGOVATELNÁ OPERATIVA (hodnota 0.3× průměr):</t>
  </si>
  <si>
    <t xml:space="preserve">  • Rutinní emaily, customer support</t>
  </si>
  <si>
    <t xml:space="preserve">  • Administrativa, faktury</t>
  </si>
  <si>
    <t>NEDELEGOVATELNÁ OPERATIVA (hodnota 1× průměr):</t>
  </si>
  <si>
    <t>MEETINGS &amp; KOMUNIKACE (hodnota 1.5× průměr):</t>
  </si>
  <si>
    <t xml:space="preserve">  • Schůzky s klienty, partnery</t>
  </si>
  <si>
    <t xml:space="preserve">  • Video cally, konzultace</t>
  </si>
  <si>
    <t xml:space="preserve">  • Important telefonáty</t>
  </si>
  <si>
    <t>PROKRASTINACE/PLÝTVÁNÍ (hodnota 0):</t>
  </si>
  <si>
    <t xml:space="preserve">  • Social media scrolling</t>
  </si>
  <si>
    <t xml:space="preserve">  • YouTube během práce</t>
  </si>
  <si>
    <t xml:space="preserve">  • Busy work bez výsledků</t>
  </si>
  <si>
    <t>KROK 3: SKUTEČNÁ HODNOTA</t>
  </si>
  <si>
    <t>Kalkulačka automaticky vypočítá:</t>
  </si>
  <si>
    <t xml:space="preserve">  • Hodnotu každé kategorie času</t>
  </si>
  <si>
    <t xml:space="preserve">  • Týdenní a roční hodnotu vytvořenou</t>
  </si>
  <si>
    <t xml:space="preserve">  • Celkovou vytvořenou hodnotu</t>
  </si>
  <si>
    <t>Porovnejte s vaším skutečným příjmem:</t>
  </si>
  <si>
    <t xml:space="preserve">  • Pokud vytváříte víc hodnoty, než vydělávate = prostě na růst</t>
  </si>
  <si>
    <t xml:space="preserve">  • Pokud vytváříte méně = tratíte čas low-value činnostmi</t>
  </si>
  <si>
    <t>Kalkulačka vám ukáže:</t>
  </si>
  <si>
    <t xml:space="preserve">  • Kolik času můžete delegovat</t>
  </si>
  <si>
    <t xml:space="preserve">  • Jaká je ztracená hodnota (opportunity cost)</t>
  </si>
  <si>
    <t xml:space="preserve">  • Náklady na VA (odhad 300 Kč/h)</t>
  </si>
  <si>
    <t xml:space="preserve">  • Čistou měsíční úsporu</t>
  </si>
  <si>
    <t xml:space="preserve">  • ROI v procentech</t>
  </si>
  <si>
    <t>INTERPRETACE ROI:</t>
  </si>
  <si>
    <t xml:space="preserve">  • ROI nad 300%: URGENTNĚ delegujte</t>
  </si>
  <si>
    <t xml:space="preserve">  • ROI 100-300%: Rozhodně se vyplatí</t>
  </si>
  <si>
    <t xml:space="preserve">  • ROI 50-100%: Stále dobrá investice</t>
  </si>
  <si>
    <t xml:space="preserve">  • ROI pod 50%: Možná zvažte částečné delegování</t>
  </si>
  <si>
    <t>PŘÍKLAD VÝPOČTU:</t>
  </si>
  <si>
    <t>Jan má e-shop:</t>
  </si>
  <si>
    <t xml:space="preserve">  • Měsíční příjem: 200 000 Kč</t>
  </si>
  <si>
    <t xml:space="preserve">  • Pracuje: 60 hodin týdně, 50 týdnů</t>
  </si>
  <si>
    <t xml:space="preserve">  • Průměrná sazba: 200k × 12 / (60 × 50) = 800 Kč/h</t>
  </si>
  <si>
    <t>Rozdělení času:</t>
  </si>
  <si>
    <t xml:space="preserve">  • Strategická: 10h (hodnota 2 400 Kč/h)</t>
  </si>
  <si>
    <t xml:space="preserve">  • Delegovatelná operativa: 35h (hodnota 240 Kč/h)</t>
  </si>
  <si>
    <t xml:space="preserve">  • Nedelegovatelná: 5h (hodnota 800 Kč/h)</t>
  </si>
  <si>
    <t xml:space="preserve">  • Prokrastinace: 2h (hodnota 0 Kč/h)</t>
  </si>
  <si>
    <t>Týdenní hodnota vytvořená:</t>
  </si>
  <si>
    <t xml:space="preserve">  • 10h × 2 400 = 24 000 Kč</t>
  </si>
  <si>
    <t xml:space="preserve">  • 35h × 240 = 8 400 Kč</t>
  </si>
  <si>
    <t xml:space="preserve">  • 5h × 800 = 4 000 Kč</t>
  </si>
  <si>
    <t xml:space="preserve">  • 8h × 1 200 = 9 600 Kč</t>
  </si>
  <si>
    <t xml:space="preserve">  • 2h × 0 = 0 Kč</t>
  </si>
  <si>
    <t xml:space="preserve">  • CELKEM: 46 000 Kč týdně</t>
  </si>
  <si>
    <t>ROI delegování 35h operativy:</t>
  </si>
  <si>
    <t xml:space="preserve">  • Ztracená hodnota: 35h × 800 = 28 000 Kč týdně</t>
  </si>
  <si>
    <t xml:space="preserve">  • Náklady VA: 35h × 4 týdny × 300 = 42 000 Kč měsíčně</t>
  </si>
  <si>
    <t xml:space="preserve">  • Benefit: 112 000 - 42 000 = 70 000 Kč měsíčně</t>
  </si>
  <si>
    <t xml:space="preserve">  • ROI: 167%</t>
  </si>
  <si>
    <t>PLUS: Jan může použít 35h na strategii → extra hodnota!</t>
  </si>
  <si>
    <t>CO DĚLAT S VÝSLEDKY:</t>
  </si>
  <si>
    <t>1. IDENTIFIKUJTE PRIORITY</t>
  </si>
  <si>
    <t>Jaké delegovatelné činnosti zabírají nejvíc času?</t>
  </si>
  <si>
    <t>2. VYTVOŘTE SOP</t>
  </si>
  <si>
    <t>Pro TOP 3 časově náročné činnosti napište proces (5-10 kroků).</t>
  </si>
  <si>
    <t>3. NAJDĚTE VA</t>
  </si>
  <si>
    <t>4. TRIAL PERIOD</t>
  </si>
  <si>
    <t>5. ŠKÁLUJTE</t>
  </si>
  <si>
    <t>Pokud funguje, postupně delegujte víc úkolů.</t>
  </si>
  <si>
    <t>DŮLEŽITÉ POZNÁMKY:</t>
  </si>
  <si>
    <t>• Value multipliery jsou orientační (3×, 1.5×, 0.3×)</t>
  </si>
  <si>
    <t xml:space="preserve">  Můžete je upravit podle vašeho byznysu</t>
  </si>
  <si>
    <t>• Náklady VA 300 Kč/h je průměr</t>
  </si>
  <si>
    <t>• Kalkulačka nepočítá opportunity value</t>
  </si>
  <si>
    <t xml:space="preserve">  = co vytvoříte s uvolněným časem navíc</t>
  </si>
  <si>
    <t>• Dělejte tuto kalkulaci 2× ročně</t>
  </si>
  <si>
    <t xml:space="preserve">  Váš byznys se mění, hodnota času taky</t>
  </si>
  <si>
    <t>POTŘEBUJETE POMOC?</t>
  </si>
  <si>
    <t>Nabízíme ZDARMA 30minutový "Time Value Audit Call".</t>
  </si>
  <si>
    <t>Projdeme vaše čísla a navrhneme optimální delegační strategii.</t>
  </si>
  <si>
    <t>Kontakt:</t>
  </si>
  <si>
    <t>Email: info@executiveassist.cz</t>
  </si>
  <si>
    <t>Web: www.executiveassist.cz</t>
  </si>
  <si>
    <t>© 2025 ExecutiveAssist.cz</t>
  </si>
  <si>
    <t>Včetně všeho - operativa, strategie, schůzky</t>
  </si>
  <si>
    <t>Meeting &amp; komunikace</t>
  </si>
  <si>
    <t>Profesionální práce, kterou svedete jen vy</t>
  </si>
  <si>
    <t xml:space="preserve">  • Prodej - velké dealy, networking</t>
  </si>
  <si>
    <t xml:space="preserve">  • Inovace, učení pro růst</t>
  </si>
  <si>
    <t xml:space="preserve">  • Plánování, kalendář</t>
  </si>
  <si>
    <t xml:space="preserve">  • Social media, zadávání dat</t>
  </si>
  <si>
    <t xml:space="preserve">  • Vyhledávání, reporting</t>
  </si>
  <si>
    <t xml:space="preserve">  • To, co umím jen já</t>
  </si>
  <si>
    <t xml:space="preserve">  • Finance, právo</t>
  </si>
  <si>
    <t xml:space="preserve">  • Riziková komunikace</t>
  </si>
  <si>
    <t xml:space="preserve">  • Zbytečné zdkokonalování</t>
  </si>
  <si>
    <t xml:space="preserve">  • Schůzky: 8h (hodnota 1 200 Kč/h)</t>
  </si>
  <si>
    <t>Hledejte VA s pomocí ve vašich TOP 3 úkolech.</t>
  </si>
  <si>
    <t>Začněte s 2-4 týdny na zkoušku. Měřte úsporu času.</t>
  </si>
  <si>
    <t xml:space="preserve">  Může být 250-700 Kč/h podle zkušeností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</si>
</sst>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Kč/h&quot;"/>
    <numFmt numFmtId="165" formatCode="0.0"/>
    <numFmt numFmtId="166" formatCode="#,##0&quot; Kč&quot;"/>
    <numFmt numFmtId="167" formatCode="0\%"/>
  </numFmts>
  <fonts count="18" x14ac:knownFonts="1">
    <font>
      <sz val="11"/>
      <color theme="1"/>
      <name val="Calibri"/>
      <family val="2"/>
      <charset val="1"/>
    </font>
    <font>
      <b/>
      <sz val="18"/>
      <color rgb="FF2C5F8D"/>
      <name val="Cambria"/>
      <charset val="1"/>
    </font>
    <font>
      <i/>
      <sz val="11"/>
      <name val="Cambria"/>
      <charset val="1"/>
    </font>
    <font>
      <b/>
      <sz val="13"/>
      <color rgb="FF2C5F8D"/>
      <name val="Cambria"/>
      <charset val="1"/>
    </font>
    <font>
      <b/>
      <sz val="10"/>
      <name val="Cambria"/>
      <charset val="1"/>
    </font>
    <font>
      <b/>
      <sz val="11"/>
      <color rgb="FF0000FF"/>
      <name val="Cambria"/>
      <charset val="1"/>
    </font>
    <font>
      <sz val="10"/>
      <name val="Cambria"/>
      <charset val="1"/>
    </font>
    <font>
      <i/>
      <sz val="9"/>
      <name val="Cambria"/>
      <charset val="1"/>
    </font>
    <font>
      <b/>
      <sz val="11"/>
      <name val="Cambria"/>
      <charset val="1"/>
    </font>
    <font>
      <b/>
      <sz val="12"/>
      <color rgb="FF27AE60"/>
      <name val="Cambria"/>
      <charset val="1"/>
    </font>
    <font>
      <i/>
      <sz val="10"/>
      <name val="Cambria"/>
      <charset val="1"/>
    </font>
    <font>
      <sz val="9"/>
      <name val="Cambria"/>
      <charset val="1"/>
    </font>
    <font>
      <i/>
      <sz val="9"/>
      <color rgb="FFE74C3C"/>
      <name val="Cambria"/>
      <charset val="1"/>
    </font>
    <font>
      <b/>
      <sz val="12"/>
      <color rgb="FFFFFFFF"/>
      <name val="Cambria"/>
      <charset val="1"/>
    </font>
    <font>
      <b/>
      <sz val="11"/>
      <color rgb="FFE74C3C"/>
      <name val="Cambria"/>
      <charset val="1"/>
    </font>
    <font>
      <b/>
      <sz val="10"/>
      <color rgb="FF2C5F8D"/>
      <name val="Cambria"/>
      <charset val="1"/>
    </font>
    <font>
      <b/>
      <sz val="16"/>
      <color rgb="FF2C5F8D"/>
      <name val="Cambria"/>
      <charset val="1"/>
    </font>
    <font>
      <b/>
      <sz val="12"/>
      <color rgb="FF2C5F8D"/>
      <name val="Cambria"/>
      <charset val="1"/>
    </font>
  </fonts>
  <fills count="12">
    <fill>
      <patternFill patternType="none"/>
    </fill>
    <fill>
      <patternFill patternType="gray125"/>
    </fill>
    <fill>
      <patternFill patternType="solid">
        <fgColor rgb="FFE3F2FD"/>
        <bgColor rgb="FFE8F6F3"/>
      </patternFill>
    </fill>
    <fill>
      <patternFill patternType="solid">
        <fgColor rgb="FFC8E6C9"/>
        <bgColor rgb="FFE3F2FD"/>
      </patternFill>
    </fill>
    <fill>
      <patternFill patternType="solid">
        <fgColor rgb="FF27AE60"/>
        <bgColor rgb="FF008080"/>
      </patternFill>
    </fill>
    <fill>
      <patternFill patternType="solid">
        <fgColor rgb="FFF39C12"/>
        <bgColor rgb="FFFFCC00"/>
      </patternFill>
    </fill>
    <fill>
      <patternFill patternType="solid">
        <fgColor rgb="FFE74C3C"/>
        <bgColor rgb="FFFF8080"/>
      </patternFill>
    </fill>
    <fill>
      <patternFill patternType="solid">
        <fgColor rgb="FF9B59B6"/>
        <bgColor rgb="FF808080"/>
      </patternFill>
    </fill>
    <fill>
      <patternFill patternType="solid">
        <fgColor rgb="FF95A5A6"/>
        <bgColor rgb="FF9999FF"/>
      </patternFill>
    </fill>
    <fill>
      <patternFill patternType="solid">
        <fgColor rgb="FF2C5F8D"/>
        <bgColor rgb="FF333399"/>
      </patternFill>
    </fill>
    <fill>
      <patternFill patternType="solid">
        <fgColor rgb="FFFFEBEE"/>
        <bgColor rgb="FFE8F6F3"/>
      </patternFill>
    </fill>
    <fill>
      <patternFill patternType="solid">
        <fgColor rgb="FFE8F6F3"/>
        <bgColor rgb="FFE3F2FD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5" fillId="11" borderId="3" xfId="0" applyFont="1" applyFill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0" fontId="8" fillId="0" borderId="2" xfId="0" applyFont="1" applyBorder="1" applyAlignment="1"/>
    <xf numFmtId="0" fontId="10" fillId="0" borderId="0" xfId="0" applyFont="1" applyBorder="1" applyAlignment="1"/>
    <xf numFmtId="0" fontId="7" fillId="0" borderId="0" xfId="0" applyFont="1" applyBorder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1" fillId="0" borderId="0" xfId="0" applyFont="1" applyBorder="1" applyAlignment="1"/>
    <xf numFmtId="0" fontId="0" fillId="0" borderId="0" xfId="0" applyAlignment="1"/>
    <xf numFmtId="0" fontId="4" fillId="0" borderId="1" xfId="0" applyFont="1" applyBorder="1" applyAlignment="1"/>
    <xf numFmtId="3" fontId="5" fillId="2" borderId="1" xfId="0" applyNumberFormat="1" applyFont="1" applyFill="1" applyBorder="1" applyAlignment="1">
      <alignment horizontal="right"/>
    </xf>
    <xf numFmtId="0" fontId="6" fillId="0" borderId="1" xfId="0" applyFont="1" applyBorder="1" applyAlignment="1"/>
    <xf numFmtId="0" fontId="8" fillId="0" borderId="0" xfId="0" applyFont="1" applyAlignment="1"/>
    <xf numFmtId="164" fontId="9" fillId="3" borderId="1" xfId="0" applyNumberFormat="1" applyFont="1" applyFill="1" applyBorder="1" applyAlignment="1">
      <alignment horizontal="right"/>
    </xf>
    <xf numFmtId="0" fontId="4" fillId="4" borderId="1" xfId="0" applyFont="1" applyFill="1" applyBorder="1" applyAlignment="1"/>
    <xf numFmtId="165" fontId="5" fillId="2" borderId="1" xfId="0" applyNumberFormat="1" applyFont="1" applyFill="1" applyBorder="1" applyAlignment="1">
      <alignment horizontal="right"/>
    </xf>
    <xf numFmtId="0" fontId="11" fillId="0" borderId="1" xfId="0" applyFont="1" applyBorder="1" applyAlignment="1"/>
    <xf numFmtId="0" fontId="4" fillId="5" borderId="1" xfId="0" applyFont="1" applyFill="1" applyBorder="1" applyAlignment="1"/>
    <xf numFmtId="0" fontId="4" fillId="6" borderId="1" xfId="0" applyFont="1" applyFill="1" applyBorder="1" applyAlignment="1"/>
    <xf numFmtId="0" fontId="4" fillId="7" borderId="1" xfId="0" applyFont="1" applyFill="1" applyBorder="1" applyAlignment="1"/>
    <xf numFmtId="0" fontId="4" fillId="8" borderId="1" xfId="0" applyFont="1" applyFill="1" applyBorder="1" applyAlignment="1"/>
    <xf numFmtId="165" fontId="8" fillId="0" borderId="1" xfId="0" applyNumberFormat="1" applyFont="1" applyBorder="1" applyAlignment="1">
      <alignment horizontal="right"/>
    </xf>
    <xf numFmtId="0" fontId="12" fillId="0" borderId="0" xfId="0" applyFont="1" applyAlignment="1"/>
    <xf numFmtId="0" fontId="13" fillId="9" borderId="1" xfId="0" applyFont="1" applyFill="1" applyBorder="1" applyAlignment="1">
      <alignment horizontal="center"/>
    </xf>
    <xf numFmtId="0" fontId="6" fillId="4" borderId="1" xfId="0" applyFont="1" applyFill="1" applyBorder="1" applyAlignment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right"/>
    </xf>
    <xf numFmtId="0" fontId="6" fillId="5" borderId="1" xfId="0" applyFont="1" applyFill="1" applyBorder="1" applyAlignment="1"/>
    <xf numFmtId="0" fontId="6" fillId="6" borderId="1" xfId="0" applyFont="1" applyFill="1" applyBorder="1" applyAlignment="1"/>
    <xf numFmtId="0" fontId="6" fillId="7" borderId="1" xfId="0" applyFont="1" applyFill="1" applyBorder="1" applyAlignment="1"/>
    <xf numFmtId="0" fontId="6" fillId="8" borderId="1" xfId="0" applyFont="1" applyFill="1" applyBorder="1" applyAlignment="1"/>
    <xf numFmtId="166" fontId="9" fillId="3" borderId="1" xfId="0" applyNumberFormat="1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right"/>
    </xf>
    <xf numFmtId="167" fontId="9" fillId="3" borderId="1" xfId="0" applyNumberFormat="1" applyFont="1" applyFill="1" applyBorder="1" applyAlignment="1">
      <alignment horizontal="right"/>
    </xf>
    <xf numFmtId="0" fontId="16" fillId="0" borderId="0" xfId="0" applyFont="1" applyAlignment="1"/>
    <xf numFmtId="0" fontId="6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EBEE"/>
      <rgbColor rgb="FFE3F2FD"/>
      <rgbColor rgb="FF660066"/>
      <rgbColor rgb="FFFF8080"/>
      <rgbColor rgb="FF2C5F8D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F6F3"/>
      <rgbColor rgb="FFC8E6C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39C12"/>
      <rgbColor rgb="FFE74C3C"/>
      <rgbColor rgb="FF9B59B6"/>
      <rgbColor rgb="FF95A5A6"/>
      <rgbColor rgb="FF003366"/>
      <rgbColor rgb="FF27AE6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topLeftCell="A25" zoomScaleNormal="100" workbookViewId="0">
      <selection activeCell="Q18" sqref="Q18"/>
    </sheetView>
  </sheetViews>
  <sheetFormatPr defaultColWidth="8.7109375" defaultRowHeight="15" x14ac:dyDescent="0.25"/>
  <cols>
    <col min="1" max="1" width="35" style="10" customWidth="1"/>
    <col min="2" max="2" width="18" style="10" customWidth="1"/>
    <col min="3" max="3" width="15" style="10" customWidth="1"/>
    <col min="4" max="5" width="18" style="10" customWidth="1"/>
  </cols>
  <sheetData>
    <row r="1" spans="1:5" ht="21.75" customHeight="1" x14ac:dyDescent="0.3">
      <c r="A1" s="9" t="s">
        <v>0</v>
      </c>
      <c r="B1" s="9"/>
      <c r="C1" s="9"/>
    </row>
    <row r="2" spans="1:5" ht="15" customHeight="1" x14ac:dyDescent="0.25">
      <c r="A2" s="8" t="s">
        <v>1</v>
      </c>
      <c r="B2" s="8"/>
      <c r="C2" s="8"/>
    </row>
    <row r="4" spans="1:5" ht="15.75" customHeight="1" x14ac:dyDescent="0.25">
      <c r="A4" s="7" t="s">
        <v>2</v>
      </c>
      <c r="B4" s="7"/>
      <c r="C4" s="7"/>
    </row>
    <row r="6" spans="1:5" ht="15" customHeight="1" x14ac:dyDescent="0.25">
      <c r="A6" s="11" t="s">
        <v>3</v>
      </c>
      <c r="B6" s="12"/>
      <c r="C6" s="13" t="s">
        <v>4</v>
      </c>
      <c r="D6" s="6" t="s">
        <v>5</v>
      </c>
      <c r="E6" s="6"/>
    </row>
    <row r="7" spans="1:5" ht="15" customHeight="1" x14ac:dyDescent="0.25">
      <c r="A7" s="11" t="s">
        <v>6</v>
      </c>
      <c r="B7" s="12"/>
      <c r="C7" s="13" t="s">
        <v>7</v>
      </c>
      <c r="D7" s="6" t="s">
        <v>146</v>
      </c>
      <c r="E7" s="6"/>
    </row>
    <row r="8" spans="1:5" ht="15" customHeight="1" x14ac:dyDescent="0.25">
      <c r="A8" s="11" t="s">
        <v>8</v>
      </c>
      <c r="B8" s="12"/>
      <c r="C8" s="13" t="s">
        <v>9</v>
      </c>
      <c r="D8" s="6" t="s">
        <v>10</v>
      </c>
      <c r="E8" s="6"/>
    </row>
    <row r="10" spans="1:5" ht="15" customHeight="1" x14ac:dyDescent="0.25">
      <c r="A10" s="14" t="s">
        <v>11</v>
      </c>
      <c r="B10" s="15">
        <f>IFERROR(B6*12/(B7*B8),0)</f>
        <v>0</v>
      </c>
      <c r="C10" s="11" t="s">
        <v>12</v>
      </c>
    </row>
    <row r="12" spans="1:5" ht="15.75" customHeight="1" x14ac:dyDescent="0.25">
      <c r="A12" s="7" t="s">
        <v>13</v>
      </c>
      <c r="B12" s="7"/>
      <c r="C12" s="7"/>
    </row>
    <row r="13" spans="1:5" ht="15" customHeight="1" x14ac:dyDescent="0.25">
      <c r="A13" s="5" t="s">
        <v>14</v>
      </c>
      <c r="B13" s="5"/>
      <c r="C13" s="5"/>
    </row>
    <row r="15" spans="1:5" ht="15" customHeight="1" x14ac:dyDescent="0.25">
      <c r="A15" s="16" t="s">
        <v>15</v>
      </c>
      <c r="B15" s="17">
        <v>0</v>
      </c>
      <c r="C15" s="18" t="s">
        <v>16</v>
      </c>
      <c r="D15" s="6" t="s">
        <v>17</v>
      </c>
      <c r="E15" s="6"/>
    </row>
    <row r="16" spans="1:5" ht="15" customHeight="1" x14ac:dyDescent="0.25">
      <c r="A16" s="19" t="s">
        <v>18</v>
      </c>
      <c r="B16" s="17">
        <v>0</v>
      </c>
      <c r="C16" s="18" t="s">
        <v>16</v>
      </c>
      <c r="D16" s="6" t="s">
        <v>19</v>
      </c>
      <c r="E16" s="6"/>
    </row>
    <row r="17" spans="1:5" ht="15" customHeight="1" x14ac:dyDescent="0.25">
      <c r="A17" s="20" t="s">
        <v>20</v>
      </c>
      <c r="B17" s="17">
        <v>0</v>
      </c>
      <c r="C17" s="18" t="s">
        <v>16</v>
      </c>
      <c r="D17" s="6" t="s">
        <v>148</v>
      </c>
      <c r="E17" s="6"/>
    </row>
    <row r="18" spans="1:5" ht="15" customHeight="1" x14ac:dyDescent="0.25">
      <c r="A18" s="21" t="s">
        <v>147</v>
      </c>
      <c r="B18" s="17">
        <v>0</v>
      </c>
      <c r="C18" s="18" t="s">
        <v>16</v>
      </c>
      <c r="D18" s="6" t="s">
        <v>22</v>
      </c>
      <c r="E18" s="6"/>
    </row>
    <row r="19" spans="1:5" ht="15" customHeight="1" x14ac:dyDescent="0.25">
      <c r="A19" s="22" t="s">
        <v>23</v>
      </c>
      <c r="B19" s="17">
        <v>0</v>
      </c>
      <c r="C19" s="18" t="s">
        <v>16</v>
      </c>
      <c r="D19" s="6" t="s">
        <v>24</v>
      </c>
      <c r="E19" s="6"/>
    </row>
    <row r="21" spans="1:5" ht="15" customHeight="1" x14ac:dyDescent="0.25">
      <c r="A21" s="11" t="s">
        <v>25</v>
      </c>
      <c r="B21" s="23">
        <f>SUM(B15:B19)</f>
        <v>0</v>
      </c>
      <c r="C21" s="18" t="s">
        <v>16</v>
      </c>
      <c r="D21" s="24" t="s">
        <v>26</v>
      </c>
    </row>
    <row r="23" spans="1:5" ht="15.75" customHeight="1" x14ac:dyDescent="0.25">
      <c r="A23" s="7" t="s">
        <v>27</v>
      </c>
      <c r="B23" s="7"/>
      <c r="C23" s="7"/>
    </row>
    <row r="25" spans="1:5" ht="15" customHeight="1" x14ac:dyDescent="0.25">
      <c r="A25" s="25" t="s">
        <v>28</v>
      </c>
      <c r="B25" s="25" t="s">
        <v>29</v>
      </c>
      <c r="C25" s="25" t="s">
        <v>30</v>
      </c>
      <c r="D25" s="25" t="s">
        <v>31</v>
      </c>
      <c r="E25" s="25" t="s">
        <v>32</v>
      </c>
    </row>
    <row r="26" spans="1:5" ht="15" customHeight="1" x14ac:dyDescent="0.25">
      <c r="A26" s="26" t="s">
        <v>15</v>
      </c>
      <c r="B26" s="27">
        <f>B15</f>
        <v>0</v>
      </c>
      <c r="C26" s="28">
        <f>IFERROR(B10*3,0)</f>
        <v>0</v>
      </c>
      <c r="D26" s="28">
        <f>IFERROR(B26*C26,0)</f>
        <v>0</v>
      </c>
      <c r="E26" s="28">
        <f>IFERROR(D26*B8,0)</f>
        <v>0</v>
      </c>
    </row>
    <row r="27" spans="1:5" ht="15" customHeight="1" x14ac:dyDescent="0.25">
      <c r="A27" s="29" t="s">
        <v>18</v>
      </c>
      <c r="B27" s="27">
        <f>B16</f>
        <v>0</v>
      </c>
      <c r="C27" s="28">
        <f>IFERROR(B10*0.3,0)</f>
        <v>0</v>
      </c>
      <c r="D27" s="28">
        <f>IFERROR(B27*C27,0)</f>
        <v>0</v>
      </c>
      <c r="E27" s="28">
        <f>IFERROR(D27*B8,0)</f>
        <v>0</v>
      </c>
    </row>
    <row r="28" spans="1:5" ht="15" customHeight="1" x14ac:dyDescent="0.25">
      <c r="A28" s="30" t="s">
        <v>20</v>
      </c>
      <c r="B28" s="27">
        <f>B17</f>
        <v>0</v>
      </c>
      <c r="C28" s="28">
        <f>IFERROR(B10*1,0)</f>
        <v>0</v>
      </c>
      <c r="D28" s="28">
        <f>IFERROR(B28*C28,0)</f>
        <v>0</v>
      </c>
      <c r="E28" s="28">
        <f>IFERROR(D28*B8,0)</f>
        <v>0</v>
      </c>
    </row>
    <row r="29" spans="1:5" ht="15" customHeight="1" x14ac:dyDescent="0.25">
      <c r="A29" s="31" t="s">
        <v>21</v>
      </c>
      <c r="B29" s="27">
        <f>B18</f>
        <v>0</v>
      </c>
      <c r="C29" s="28">
        <f>IFERROR(B10*1.5,0)</f>
        <v>0</v>
      </c>
      <c r="D29" s="28">
        <f>IFERROR(B29*C29,0)</f>
        <v>0</v>
      </c>
      <c r="E29" s="28">
        <f>IFERROR(D29*B8,0)</f>
        <v>0</v>
      </c>
    </row>
    <row r="30" spans="1:5" ht="15" customHeight="1" x14ac:dyDescent="0.25">
      <c r="A30" s="32" t="s">
        <v>23</v>
      </c>
      <c r="B30" s="27">
        <f>B19</f>
        <v>0</v>
      </c>
      <c r="C30" s="28">
        <f>0</f>
        <v>0</v>
      </c>
      <c r="D30" s="28">
        <f>B30*C30</f>
        <v>0</v>
      </c>
      <c r="E30" s="28">
        <f>D30*B8</f>
        <v>0</v>
      </c>
    </row>
    <row r="31" spans="1:5" ht="15" customHeight="1" x14ac:dyDescent="0.25">
      <c r="A31" s="4" t="s">
        <v>33</v>
      </c>
      <c r="B31" s="4"/>
      <c r="C31" s="4"/>
      <c r="D31" s="33">
        <f>IFERROR(SUM(D26:D30),0)</f>
        <v>0</v>
      </c>
      <c r="E31" s="33">
        <f>IFERROR(SUM(E26:E30),0)</f>
        <v>0</v>
      </c>
    </row>
    <row r="33" spans="1:5" ht="15.75" customHeight="1" x14ac:dyDescent="0.25">
      <c r="A33" s="7" t="s">
        <v>34</v>
      </c>
      <c r="B33" s="7"/>
      <c r="C33" s="7"/>
      <c r="D33" s="7"/>
      <c r="E33" s="7"/>
    </row>
    <row r="35" spans="1:5" ht="15" customHeight="1" x14ac:dyDescent="0.25">
      <c r="A35" s="3" t="s">
        <v>35</v>
      </c>
      <c r="B35" s="3"/>
      <c r="C35" s="3"/>
      <c r="D35" s="3"/>
      <c r="E35" s="3"/>
    </row>
    <row r="37" spans="1:5" ht="15" customHeight="1" x14ac:dyDescent="0.25">
      <c r="A37" s="11" t="s">
        <v>36</v>
      </c>
      <c r="B37" s="23">
        <f>B16</f>
        <v>0</v>
      </c>
      <c r="C37" s="13" t="s">
        <v>37</v>
      </c>
    </row>
    <row r="38" spans="1:5" ht="15" customHeight="1" x14ac:dyDescent="0.25">
      <c r="A38" s="11" t="s">
        <v>38</v>
      </c>
      <c r="B38" s="23">
        <f>B16*4</f>
        <v>0</v>
      </c>
      <c r="C38" s="13" t="s">
        <v>37</v>
      </c>
    </row>
    <row r="39" spans="1:5" ht="15" customHeight="1" x14ac:dyDescent="0.25">
      <c r="A39" s="11" t="s">
        <v>39</v>
      </c>
      <c r="B39" s="34">
        <f>IFERROR(B16*4*B10,0)</f>
        <v>0</v>
      </c>
      <c r="C39" s="13" t="s">
        <v>4</v>
      </c>
    </row>
    <row r="40" spans="1:5" ht="15" customHeight="1" x14ac:dyDescent="0.25">
      <c r="A40" s="11" t="s">
        <v>40</v>
      </c>
      <c r="B40" s="34">
        <f>B16*4*300</f>
        <v>0</v>
      </c>
      <c r="C40" s="13" t="s">
        <v>4</v>
      </c>
    </row>
    <row r="41" spans="1:5" ht="15" customHeight="1" x14ac:dyDescent="0.25">
      <c r="A41" s="11" t="s">
        <v>41</v>
      </c>
      <c r="B41" s="33">
        <f>IFERROR(B39-B40,0)</f>
        <v>0</v>
      </c>
      <c r="C41" s="13" t="s">
        <v>4</v>
      </c>
    </row>
    <row r="42" spans="1:5" ht="15" customHeight="1" x14ac:dyDescent="0.25">
      <c r="A42" s="11" t="s">
        <v>42</v>
      </c>
      <c r="B42" s="33">
        <f>IFERROR(B41*12,0)</f>
        <v>0</v>
      </c>
      <c r="C42" s="13" t="s">
        <v>4</v>
      </c>
    </row>
    <row r="43" spans="1:5" ht="15" customHeight="1" x14ac:dyDescent="0.25">
      <c r="A43" s="11" t="s">
        <v>43</v>
      </c>
      <c r="B43" s="35">
        <f>IF(B40&gt;0,(B41/B40)*100,0)</f>
        <v>0</v>
      </c>
      <c r="C43" s="13" t="s">
        <v>44</v>
      </c>
    </row>
    <row r="45" spans="1:5" ht="15" customHeight="1" x14ac:dyDescent="0.25">
      <c r="A45" s="2" t="s">
        <v>45</v>
      </c>
      <c r="B45" s="2"/>
      <c r="C45" s="2"/>
      <c r="D45" s="2"/>
      <c r="E45" s="2"/>
    </row>
    <row r="46" spans="1:5" ht="15" customHeight="1" x14ac:dyDescent="0.25">
      <c r="A46" s="2"/>
      <c r="B46" s="2"/>
      <c r="C46" s="2"/>
      <c r="D46" s="2"/>
      <c r="E46" s="2"/>
    </row>
    <row r="47" spans="1:5" ht="15" customHeight="1" x14ac:dyDescent="0.25">
      <c r="A47" s="2"/>
      <c r="B47" s="2"/>
      <c r="C47" s="2"/>
      <c r="D47" s="2"/>
      <c r="E47" s="2"/>
    </row>
    <row r="49" spans="1:5" ht="15" customHeight="1" x14ac:dyDescent="0.25">
      <c r="A49" s="1" t="s">
        <v>46</v>
      </c>
      <c r="B49" s="1"/>
      <c r="C49" s="1"/>
      <c r="D49" s="1"/>
      <c r="E49" s="1"/>
    </row>
    <row r="50" spans="1:5" ht="15" customHeight="1" x14ac:dyDescent="0.25">
      <c r="A50" s="1"/>
      <c r="B50" s="1"/>
      <c r="C50" s="1"/>
      <c r="D50" s="1"/>
      <c r="E50" s="1"/>
    </row>
    <row r="51" spans="1:5" ht="15" customHeight="1" x14ac:dyDescent="0.25">
      <c r="A51" s="1"/>
      <c r="B51" s="1"/>
      <c r="C51" s="1"/>
      <c r="D51" s="1"/>
      <c r="E51" s="1"/>
    </row>
  </sheetData>
  <mergeCells count="19">
    <mergeCell ref="A33:E33"/>
    <mergeCell ref="A35:E35"/>
    <mergeCell ref="A45:E47"/>
    <mergeCell ref="A49:E51"/>
    <mergeCell ref="D17:E17"/>
    <mergeCell ref="D18:E18"/>
    <mergeCell ref="D19:E19"/>
    <mergeCell ref="A23:C23"/>
    <mergeCell ref="A31:C31"/>
    <mergeCell ref="D8:E8"/>
    <mergeCell ref="A12:C12"/>
    <mergeCell ref="A13:C13"/>
    <mergeCell ref="D15:E15"/>
    <mergeCell ref="D16:E16"/>
    <mergeCell ref="A1:C1"/>
    <mergeCell ref="A2:C2"/>
    <mergeCell ref="A4:C4"/>
    <mergeCell ref="D6:E6"/>
    <mergeCell ref="D7:E7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53"/>
  <sheetViews>
    <sheetView tabSelected="1" zoomScaleNormal="100" workbookViewId="0">
      <selection activeCell="A143" sqref="A143"/>
    </sheetView>
  </sheetViews>
  <sheetFormatPr defaultColWidth="8.7109375" defaultRowHeight="15" x14ac:dyDescent="0.25"/>
  <cols>
    <col min="1" max="1" width="110" style="10" customWidth="1"/>
  </cols>
  <sheetData>
    <row r="1" spans="1:1" ht="19.5" customHeight="1" x14ac:dyDescent="0.3">
      <c r="A1" s="36" t="s">
        <v>47</v>
      </c>
    </row>
    <row r="3" spans="1:1" ht="15" customHeight="1" x14ac:dyDescent="0.25">
      <c r="A3" s="37"/>
    </row>
    <row r="4" spans="1:1" ht="15" customHeight="1" x14ac:dyDescent="0.25">
      <c r="A4" s="38" t="s">
        <v>48</v>
      </c>
    </row>
    <row r="5" spans="1:1" ht="15" customHeight="1" x14ac:dyDescent="0.25">
      <c r="A5" s="37" t="s">
        <v>49</v>
      </c>
    </row>
    <row r="6" spans="1:1" ht="15" customHeight="1" x14ac:dyDescent="0.25">
      <c r="A6" s="37" t="s">
        <v>50</v>
      </c>
    </row>
    <row r="7" spans="1:1" ht="15" customHeight="1" x14ac:dyDescent="0.25">
      <c r="A7" s="37"/>
    </row>
    <row r="8" spans="1:1" ht="15" customHeight="1" x14ac:dyDescent="0.25">
      <c r="A8" s="37" t="s">
        <v>51</v>
      </c>
    </row>
    <row r="9" spans="1:1" ht="15" customHeight="1" x14ac:dyDescent="0.25">
      <c r="A9" s="37" t="s">
        <v>52</v>
      </c>
    </row>
    <row r="10" spans="1:1" ht="15" customHeight="1" x14ac:dyDescent="0.25">
      <c r="A10" s="37"/>
    </row>
    <row r="11" spans="1:1" ht="15" customHeight="1" x14ac:dyDescent="0.25">
      <c r="A11" s="39" t="s">
        <v>53</v>
      </c>
    </row>
    <row r="12" spans="1:1" ht="15" customHeight="1" x14ac:dyDescent="0.25">
      <c r="A12" s="37" t="s">
        <v>54</v>
      </c>
    </row>
    <row r="13" spans="1:1" ht="15" customHeight="1" x14ac:dyDescent="0.25">
      <c r="A13" s="37" t="s">
        <v>55</v>
      </c>
    </row>
    <row r="14" spans="1:1" ht="15" customHeight="1" x14ac:dyDescent="0.25">
      <c r="A14" s="37" t="s">
        <v>56</v>
      </c>
    </row>
    <row r="15" spans="1:1" ht="15" customHeight="1" x14ac:dyDescent="0.25">
      <c r="A15" s="37"/>
    </row>
    <row r="16" spans="1:1" ht="15" customHeight="1" x14ac:dyDescent="0.25">
      <c r="A16" s="38" t="s">
        <v>57</v>
      </c>
    </row>
    <row r="17" spans="1:1" ht="15" customHeight="1" x14ac:dyDescent="0.25">
      <c r="A17" s="37"/>
    </row>
    <row r="18" spans="1:1" ht="15" customHeight="1" x14ac:dyDescent="0.25">
      <c r="A18" s="38" t="s">
        <v>2</v>
      </c>
    </row>
    <row r="19" spans="1:1" ht="15" customHeight="1" x14ac:dyDescent="0.25">
      <c r="A19" s="39" t="s">
        <v>58</v>
      </c>
    </row>
    <row r="20" spans="1:1" ht="15" customHeight="1" x14ac:dyDescent="0.25">
      <c r="A20" s="37" t="s">
        <v>59</v>
      </c>
    </row>
    <row r="21" spans="1:1" ht="15" customHeight="1" x14ac:dyDescent="0.25">
      <c r="A21" s="37" t="s">
        <v>60</v>
      </c>
    </row>
    <row r="22" spans="1:1" ht="15" customHeight="1" x14ac:dyDescent="0.25">
      <c r="A22" s="37" t="s">
        <v>61</v>
      </c>
    </row>
    <row r="23" spans="1:1" ht="15" customHeight="1" x14ac:dyDescent="0.25">
      <c r="A23" s="37"/>
    </row>
    <row r="24" spans="1:1" ht="15" customHeight="1" x14ac:dyDescent="0.25">
      <c r="A24" s="37" t="s">
        <v>62</v>
      </c>
    </row>
    <row r="25" spans="1:1" ht="15" customHeight="1" x14ac:dyDescent="0.25">
      <c r="A25" s="37" t="s">
        <v>63</v>
      </c>
    </row>
    <row r="26" spans="1:1" ht="15" customHeight="1" x14ac:dyDescent="0.25">
      <c r="A26" s="37"/>
    </row>
    <row r="27" spans="1:1" ht="15" customHeight="1" x14ac:dyDescent="0.25">
      <c r="A27" s="38" t="s">
        <v>13</v>
      </c>
    </row>
    <row r="28" spans="1:1" ht="15" customHeight="1" x14ac:dyDescent="0.25">
      <c r="A28" s="39" t="s">
        <v>64</v>
      </c>
    </row>
    <row r="29" spans="1:1" ht="15" customHeight="1" x14ac:dyDescent="0.25">
      <c r="A29" s="37"/>
    </row>
    <row r="30" spans="1:1" ht="15" customHeight="1" x14ac:dyDescent="0.25">
      <c r="A30" s="39" t="s">
        <v>65</v>
      </c>
    </row>
    <row r="31" spans="1:1" ht="15" customHeight="1" x14ac:dyDescent="0.25">
      <c r="A31" s="37" t="s">
        <v>66</v>
      </c>
    </row>
    <row r="32" spans="1:1" ht="15" customHeight="1" x14ac:dyDescent="0.25">
      <c r="A32" s="37" t="s">
        <v>67</v>
      </c>
    </row>
    <row r="33" spans="1:1" ht="15" customHeight="1" x14ac:dyDescent="0.25">
      <c r="A33" s="37" t="s">
        <v>149</v>
      </c>
    </row>
    <row r="34" spans="1:1" ht="15" customHeight="1" x14ac:dyDescent="0.25">
      <c r="A34" s="37" t="s">
        <v>150</v>
      </c>
    </row>
    <row r="35" spans="1:1" ht="15" customHeight="1" x14ac:dyDescent="0.25">
      <c r="A35" s="37"/>
    </row>
    <row r="36" spans="1:1" ht="15" customHeight="1" x14ac:dyDescent="0.25">
      <c r="A36" s="39" t="s">
        <v>68</v>
      </c>
    </row>
    <row r="37" spans="1:1" ht="15" customHeight="1" x14ac:dyDescent="0.25">
      <c r="A37" s="37" t="s">
        <v>69</v>
      </c>
    </row>
    <row r="38" spans="1:1" ht="15" customHeight="1" x14ac:dyDescent="0.25">
      <c r="A38" s="37" t="s">
        <v>151</v>
      </c>
    </row>
    <row r="39" spans="1:1" ht="15" customHeight="1" x14ac:dyDescent="0.25">
      <c r="A39" s="37" t="s">
        <v>152</v>
      </c>
    </row>
    <row r="40" spans="1:1" ht="15" customHeight="1" x14ac:dyDescent="0.25">
      <c r="A40" s="37" t="s">
        <v>70</v>
      </c>
    </row>
    <row r="41" spans="1:1" ht="15" customHeight="1" x14ac:dyDescent="0.25">
      <c r="A41" s="37" t="s">
        <v>153</v>
      </c>
    </row>
    <row r="42" spans="1:1" ht="15" customHeight="1" x14ac:dyDescent="0.25">
      <c r="A42" s="37"/>
    </row>
    <row r="43" spans="1:1" ht="15" customHeight="1" x14ac:dyDescent="0.25">
      <c r="A43" s="39" t="s">
        <v>71</v>
      </c>
    </row>
    <row r="44" spans="1:1" ht="15" customHeight="1" x14ac:dyDescent="0.25">
      <c r="A44" s="37" t="s">
        <v>154</v>
      </c>
    </row>
    <row r="45" spans="1:1" ht="15" customHeight="1" x14ac:dyDescent="0.25">
      <c r="A45" s="37" t="s">
        <v>155</v>
      </c>
    </row>
    <row r="46" spans="1:1" ht="15" customHeight="1" x14ac:dyDescent="0.25">
      <c r="A46" s="37" t="s">
        <v>156</v>
      </c>
    </row>
    <row r="47" spans="1:1" ht="15" customHeight="1" x14ac:dyDescent="0.25">
      <c r="A47" s="37"/>
    </row>
    <row r="48" spans="1:1" ht="15" customHeight="1" x14ac:dyDescent="0.25">
      <c r="A48" s="39" t="s">
        <v>72</v>
      </c>
    </row>
    <row r="49" spans="1:1" ht="15" customHeight="1" x14ac:dyDescent="0.25">
      <c r="A49" s="37" t="s">
        <v>73</v>
      </c>
    </row>
    <row r="50" spans="1:1" ht="15" customHeight="1" x14ac:dyDescent="0.25">
      <c r="A50" s="37" t="s">
        <v>74</v>
      </c>
    </row>
    <row r="51" spans="1:1" ht="15" customHeight="1" x14ac:dyDescent="0.25">
      <c r="A51" s="37" t="s">
        <v>75</v>
      </c>
    </row>
    <row r="52" spans="1:1" ht="15" customHeight="1" x14ac:dyDescent="0.25">
      <c r="A52" s="37"/>
    </row>
    <row r="53" spans="1:1" ht="15" customHeight="1" x14ac:dyDescent="0.25">
      <c r="A53" s="39" t="s">
        <v>76</v>
      </c>
    </row>
    <row r="54" spans="1:1" ht="15" customHeight="1" x14ac:dyDescent="0.25">
      <c r="A54" s="37" t="s">
        <v>77</v>
      </c>
    </row>
    <row r="55" spans="1:1" ht="15" customHeight="1" x14ac:dyDescent="0.25">
      <c r="A55" s="37" t="s">
        <v>78</v>
      </c>
    </row>
    <row r="56" spans="1:1" ht="15" customHeight="1" x14ac:dyDescent="0.25">
      <c r="A56" s="37" t="s">
        <v>157</v>
      </c>
    </row>
    <row r="57" spans="1:1" ht="15" customHeight="1" x14ac:dyDescent="0.25">
      <c r="A57" s="37" t="s">
        <v>79</v>
      </c>
    </row>
    <row r="58" spans="1:1" ht="15" customHeight="1" x14ac:dyDescent="0.25">
      <c r="A58" s="37"/>
    </row>
    <row r="59" spans="1:1" ht="15" customHeight="1" x14ac:dyDescent="0.25">
      <c r="A59" s="38" t="s">
        <v>80</v>
      </c>
    </row>
    <row r="60" spans="1:1" ht="15" customHeight="1" x14ac:dyDescent="0.25">
      <c r="A60" s="39" t="s">
        <v>81</v>
      </c>
    </row>
    <row r="61" spans="1:1" ht="15" customHeight="1" x14ac:dyDescent="0.25">
      <c r="A61" s="37" t="s">
        <v>82</v>
      </c>
    </row>
    <row r="62" spans="1:1" ht="15" customHeight="1" x14ac:dyDescent="0.25">
      <c r="A62" s="37" t="s">
        <v>83</v>
      </c>
    </row>
    <row r="63" spans="1:1" ht="15" customHeight="1" x14ac:dyDescent="0.25">
      <c r="A63" s="37" t="s">
        <v>84</v>
      </c>
    </row>
    <row r="64" spans="1:1" ht="15" customHeight="1" x14ac:dyDescent="0.25">
      <c r="A64" s="37"/>
    </row>
    <row r="65" spans="1:1" ht="15" customHeight="1" x14ac:dyDescent="0.25">
      <c r="A65" s="39" t="s">
        <v>85</v>
      </c>
    </row>
    <row r="66" spans="1:1" ht="15" customHeight="1" x14ac:dyDescent="0.25">
      <c r="A66" s="37" t="s">
        <v>86</v>
      </c>
    </row>
    <row r="67" spans="1:1" ht="15" customHeight="1" x14ac:dyDescent="0.25">
      <c r="A67" s="37" t="s">
        <v>87</v>
      </c>
    </row>
    <row r="68" spans="1:1" ht="15" customHeight="1" x14ac:dyDescent="0.25">
      <c r="A68" s="37"/>
    </row>
    <row r="69" spans="1:1" ht="15" customHeight="1" x14ac:dyDescent="0.25">
      <c r="A69" s="38" t="s">
        <v>34</v>
      </c>
    </row>
    <row r="70" spans="1:1" ht="15" customHeight="1" x14ac:dyDescent="0.25">
      <c r="A70" s="39" t="s">
        <v>88</v>
      </c>
    </row>
    <row r="71" spans="1:1" ht="15" customHeight="1" x14ac:dyDescent="0.25">
      <c r="A71" s="37" t="s">
        <v>89</v>
      </c>
    </row>
    <row r="72" spans="1:1" ht="15" customHeight="1" x14ac:dyDescent="0.25">
      <c r="A72" s="37" t="s">
        <v>90</v>
      </c>
    </row>
    <row r="73" spans="1:1" ht="15" customHeight="1" x14ac:dyDescent="0.25">
      <c r="A73" s="37" t="s">
        <v>91</v>
      </c>
    </row>
    <row r="74" spans="1:1" ht="15" customHeight="1" x14ac:dyDescent="0.25">
      <c r="A74" s="37" t="s">
        <v>92</v>
      </c>
    </row>
    <row r="75" spans="1:1" ht="15" customHeight="1" x14ac:dyDescent="0.25">
      <c r="A75" s="37" t="s">
        <v>93</v>
      </c>
    </row>
    <row r="76" spans="1:1" ht="15" customHeight="1" x14ac:dyDescent="0.25">
      <c r="A76" s="37"/>
    </row>
    <row r="77" spans="1:1" ht="15" customHeight="1" x14ac:dyDescent="0.25">
      <c r="A77" s="38" t="s">
        <v>94</v>
      </c>
    </row>
    <row r="78" spans="1:1" ht="15" customHeight="1" x14ac:dyDescent="0.25">
      <c r="A78" s="37" t="s">
        <v>95</v>
      </c>
    </row>
    <row r="79" spans="1:1" ht="15" customHeight="1" x14ac:dyDescent="0.25">
      <c r="A79" s="37" t="s">
        <v>96</v>
      </c>
    </row>
    <row r="80" spans="1:1" ht="15" customHeight="1" x14ac:dyDescent="0.25">
      <c r="A80" s="37" t="s">
        <v>97</v>
      </c>
    </row>
    <row r="81" spans="1:1" ht="15" customHeight="1" x14ac:dyDescent="0.25">
      <c r="A81" s="37" t="s">
        <v>98</v>
      </c>
    </row>
    <row r="82" spans="1:1" ht="15" customHeight="1" x14ac:dyDescent="0.25">
      <c r="A82" s="37"/>
    </row>
    <row r="83" spans="1:1" ht="15" customHeight="1" x14ac:dyDescent="0.25">
      <c r="A83" s="38" t="s">
        <v>99</v>
      </c>
    </row>
    <row r="84" spans="1:1" ht="15" customHeight="1" x14ac:dyDescent="0.25">
      <c r="A84" s="37"/>
    </row>
    <row r="85" spans="1:1" ht="15" customHeight="1" x14ac:dyDescent="0.25">
      <c r="A85" s="39" t="s">
        <v>100</v>
      </c>
    </row>
    <row r="86" spans="1:1" ht="15" customHeight="1" x14ac:dyDescent="0.25">
      <c r="A86" s="37" t="s">
        <v>101</v>
      </c>
    </row>
    <row r="87" spans="1:1" ht="15" customHeight="1" x14ac:dyDescent="0.25">
      <c r="A87" s="37" t="s">
        <v>102</v>
      </c>
    </row>
    <row r="88" spans="1:1" ht="15" customHeight="1" x14ac:dyDescent="0.25">
      <c r="A88" s="37" t="s">
        <v>103</v>
      </c>
    </row>
    <row r="89" spans="1:1" ht="15" customHeight="1" x14ac:dyDescent="0.25">
      <c r="A89" s="37"/>
    </row>
    <row r="90" spans="1:1" ht="15" customHeight="1" x14ac:dyDescent="0.25">
      <c r="A90" s="39" t="s">
        <v>104</v>
      </c>
    </row>
    <row r="91" spans="1:1" ht="15" customHeight="1" x14ac:dyDescent="0.25">
      <c r="A91" s="37" t="s">
        <v>105</v>
      </c>
    </row>
    <row r="92" spans="1:1" ht="15" customHeight="1" x14ac:dyDescent="0.25">
      <c r="A92" s="37" t="s">
        <v>106</v>
      </c>
    </row>
    <row r="93" spans="1:1" ht="15" customHeight="1" x14ac:dyDescent="0.25">
      <c r="A93" s="37" t="s">
        <v>107</v>
      </c>
    </row>
    <row r="94" spans="1:1" ht="15" customHeight="1" x14ac:dyDescent="0.25">
      <c r="A94" s="37" t="s">
        <v>158</v>
      </c>
    </row>
    <row r="95" spans="1:1" ht="15" customHeight="1" x14ac:dyDescent="0.25">
      <c r="A95" s="37" t="s">
        <v>108</v>
      </c>
    </row>
    <row r="96" spans="1:1" ht="15" customHeight="1" x14ac:dyDescent="0.25">
      <c r="A96" s="37"/>
    </row>
    <row r="97" spans="1:1" ht="15" customHeight="1" x14ac:dyDescent="0.25">
      <c r="A97" s="39" t="s">
        <v>109</v>
      </c>
    </row>
    <row r="98" spans="1:1" ht="15" customHeight="1" x14ac:dyDescent="0.25">
      <c r="A98" s="37" t="s">
        <v>110</v>
      </c>
    </row>
    <row r="99" spans="1:1" ht="15" customHeight="1" x14ac:dyDescent="0.25">
      <c r="A99" s="37" t="s">
        <v>111</v>
      </c>
    </row>
    <row r="100" spans="1:1" ht="15" customHeight="1" x14ac:dyDescent="0.25">
      <c r="A100" s="37" t="s">
        <v>112</v>
      </c>
    </row>
    <row r="101" spans="1:1" ht="15" customHeight="1" x14ac:dyDescent="0.25">
      <c r="A101" s="37" t="s">
        <v>113</v>
      </c>
    </row>
    <row r="102" spans="1:1" ht="15" customHeight="1" x14ac:dyDescent="0.25">
      <c r="A102" s="37" t="s">
        <v>114</v>
      </c>
    </row>
    <row r="103" spans="1:1" ht="15" customHeight="1" x14ac:dyDescent="0.25">
      <c r="A103" s="37" t="s">
        <v>115</v>
      </c>
    </row>
    <row r="104" spans="1:1" ht="15" customHeight="1" x14ac:dyDescent="0.25">
      <c r="A104" s="37"/>
    </row>
    <row r="105" spans="1:1" ht="15" customHeight="1" x14ac:dyDescent="0.25">
      <c r="A105" s="39" t="s">
        <v>116</v>
      </c>
    </row>
    <row r="106" spans="1:1" ht="15" customHeight="1" x14ac:dyDescent="0.25">
      <c r="A106" s="37" t="s">
        <v>117</v>
      </c>
    </row>
    <row r="107" spans="1:1" ht="15" customHeight="1" x14ac:dyDescent="0.25">
      <c r="A107" s="37" t="s">
        <v>118</v>
      </c>
    </row>
    <row r="108" spans="1:1" ht="15" customHeight="1" x14ac:dyDescent="0.25">
      <c r="A108" s="37" t="s">
        <v>119</v>
      </c>
    </row>
    <row r="109" spans="1:1" ht="15" customHeight="1" x14ac:dyDescent="0.25">
      <c r="A109" s="37" t="s">
        <v>120</v>
      </c>
    </row>
    <row r="110" spans="1:1" ht="15" customHeight="1" x14ac:dyDescent="0.25">
      <c r="A110" s="37"/>
    </row>
    <row r="111" spans="1:1" ht="15" customHeight="1" x14ac:dyDescent="0.25">
      <c r="A111" s="37" t="s">
        <v>121</v>
      </c>
    </row>
    <row r="112" spans="1:1" ht="15" customHeight="1" x14ac:dyDescent="0.25">
      <c r="A112" s="37"/>
    </row>
    <row r="113" spans="1:1" ht="15" customHeight="1" x14ac:dyDescent="0.25">
      <c r="A113" s="38" t="s">
        <v>122</v>
      </c>
    </row>
    <row r="114" spans="1:1" ht="15" customHeight="1" x14ac:dyDescent="0.25">
      <c r="A114" s="37"/>
    </row>
    <row r="115" spans="1:1" ht="15" customHeight="1" x14ac:dyDescent="0.25">
      <c r="A115" s="37" t="s">
        <v>123</v>
      </c>
    </row>
    <row r="116" spans="1:1" ht="15" customHeight="1" x14ac:dyDescent="0.25">
      <c r="A116" s="37" t="s">
        <v>124</v>
      </c>
    </row>
    <row r="117" spans="1:1" ht="15" customHeight="1" x14ac:dyDescent="0.25">
      <c r="A117" s="37"/>
    </row>
    <row r="118" spans="1:1" ht="15" customHeight="1" x14ac:dyDescent="0.25">
      <c r="A118" s="37" t="s">
        <v>125</v>
      </c>
    </row>
    <row r="119" spans="1:1" ht="15" customHeight="1" x14ac:dyDescent="0.25">
      <c r="A119" s="37" t="s">
        <v>126</v>
      </c>
    </row>
    <row r="120" spans="1:1" ht="15" customHeight="1" x14ac:dyDescent="0.25">
      <c r="A120" s="37"/>
    </row>
    <row r="121" spans="1:1" ht="15" customHeight="1" x14ac:dyDescent="0.25">
      <c r="A121" s="37" t="s">
        <v>127</v>
      </c>
    </row>
    <row r="122" spans="1:1" ht="15" customHeight="1" x14ac:dyDescent="0.25">
      <c r="A122" s="37" t="s">
        <v>159</v>
      </c>
    </row>
    <row r="123" spans="1:1" ht="15" customHeight="1" x14ac:dyDescent="0.25">
      <c r="A123" s="37"/>
    </row>
    <row r="124" spans="1:1" ht="15" customHeight="1" x14ac:dyDescent="0.25">
      <c r="A124" s="37" t="s">
        <v>128</v>
      </c>
    </row>
    <row r="125" spans="1:1" ht="15" customHeight="1" x14ac:dyDescent="0.25">
      <c r="A125" s="37" t="s">
        <v>160</v>
      </c>
    </row>
    <row r="126" spans="1:1" ht="15" customHeight="1" x14ac:dyDescent="0.25">
      <c r="A126" s="37"/>
    </row>
    <row r="127" spans="1:1" ht="15" customHeight="1" x14ac:dyDescent="0.25">
      <c r="A127" s="37" t="s">
        <v>129</v>
      </c>
    </row>
    <row r="128" spans="1:1" ht="15" customHeight="1" x14ac:dyDescent="0.25">
      <c r="A128" s="37" t="s">
        <v>130</v>
      </c>
    </row>
    <row r="129" spans="1:1" ht="15" customHeight="1" x14ac:dyDescent="0.25">
      <c r="A129" s="37"/>
    </row>
    <row r="130" spans="1:1" ht="15" customHeight="1" x14ac:dyDescent="0.25">
      <c r="A130" s="38" t="s">
        <v>131</v>
      </c>
    </row>
    <row r="131" spans="1:1" ht="15" customHeight="1" x14ac:dyDescent="0.25">
      <c r="A131" s="37"/>
    </row>
    <row r="132" spans="1:1" ht="15" customHeight="1" x14ac:dyDescent="0.25">
      <c r="A132" s="37" t="s">
        <v>132</v>
      </c>
    </row>
    <row r="133" spans="1:1" ht="15" customHeight="1" x14ac:dyDescent="0.25">
      <c r="A133" s="37" t="s">
        <v>133</v>
      </c>
    </row>
    <row r="134" spans="1:1" ht="15" customHeight="1" x14ac:dyDescent="0.25">
      <c r="A134" s="37"/>
    </row>
    <row r="135" spans="1:1" ht="15" customHeight="1" x14ac:dyDescent="0.25">
      <c r="A135" s="37" t="s">
        <v>134</v>
      </c>
    </row>
    <row r="136" spans="1:1" ht="15" customHeight="1" x14ac:dyDescent="0.25">
      <c r="A136" s="37" t="s">
        <v>161</v>
      </c>
    </row>
    <row r="137" spans="1:1" ht="15" customHeight="1" x14ac:dyDescent="0.25">
      <c r="A137" s="37"/>
    </row>
    <row r="138" spans="1:1" ht="15" customHeight="1" x14ac:dyDescent="0.25">
      <c r="A138" s="37" t="s">
        <v>135</v>
      </c>
    </row>
    <row r="139" spans="1:1" ht="15" customHeight="1" x14ac:dyDescent="0.25">
      <c r="A139" s="37" t="s">
        <v>136</v>
      </c>
    </row>
    <row r="140" spans="1:1" ht="15" customHeight="1" x14ac:dyDescent="0.25">
      <c r="A140" s="37"/>
    </row>
    <row r="141" spans="1:1" ht="15" customHeight="1" x14ac:dyDescent="0.25">
      <c r="A141" s="37" t="s">
        <v>137</v>
      </c>
    </row>
    <row r="142" spans="1:1" ht="15" customHeight="1" x14ac:dyDescent="0.25">
      <c r="A142" s="37" t="s">
        <v>138</v>
      </c>
    </row>
    <row r="143" spans="1:1" ht="15" customHeight="1" x14ac:dyDescent="0.25">
      <c r="A143" s="37"/>
    </row>
    <row r="144" spans="1:1" ht="15" customHeight="1" x14ac:dyDescent="0.25">
      <c r="A144" s="38" t="s">
        <v>139</v>
      </c>
    </row>
    <row r="145" spans="1:1" ht="15" customHeight="1" x14ac:dyDescent="0.25">
      <c r="A145" s="37"/>
    </row>
    <row r="146" spans="1:1" ht="15" customHeight="1" x14ac:dyDescent="0.25">
      <c r="A146" s="37" t="s">
        <v>140</v>
      </c>
    </row>
    <row r="147" spans="1:1" ht="15" customHeight="1" x14ac:dyDescent="0.25">
      <c r="A147" s="37" t="s">
        <v>141</v>
      </c>
    </row>
    <row r="148" spans="1:1" ht="15" customHeight="1" x14ac:dyDescent="0.25">
      <c r="A148" s="37"/>
    </row>
    <row r="149" spans="1:1" ht="15" customHeight="1" x14ac:dyDescent="0.25">
      <c r="A149" s="38" t="s">
        <v>142</v>
      </c>
    </row>
    <row r="150" spans="1:1" ht="15" customHeight="1" x14ac:dyDescent="0.25">
      <c r="A150" s="37" t="s">
        <v>143</v>
      </c>
    </row>
    <row r="151" spans="1:1" ht="15" customHeight="1" x14ac:dyDescent="0.25">
      <c r="A151" s="37" t="s">
        <v>144</v>
      </c>
    </row>
    <row r="152" spans="1:1" ht="15" customHeight="1" x14ac:dyDescent="0.25">
      <c r="A152" s="37"/>
    </row>
    <row r="153" spans="1:1" ht="15" customHeight="1" x14ac:dyDescent="0.25">
      <c r="A153" s="37" t="s">
        <v>145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Kalkulačka</vt:lpstr>
      <vt:lpstr>Návod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Pepa</cp:lastModifiedBy>
  <cp:revision>0</cp:revision>
  <dcterms:created xsi:type="dcterms:W3CDTF">2026-02-08T11:56:00Z</dcterms:created>
  <dcterms:modified xsi:type="dcterms:W3CDTF">2026-02-08T12:37:06Z</dcterms:modified>
  <dc:language>en-US</dc:language>
</cp:coreProperties>
</file>